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C:\Users\eburns\Desktop\ADMIN\Bill Calculation Spreadsheets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42" i="1" l="1"/>
  <c r="E34" i="1" l="1"/>
  <c r="E33" i="1"/>
  <c r="E32" i="1"/>
  <c r="C30" i="1"/>
  <c r="C33" i="1" s="1"/>
  <c r="D33" i="1" s="1"/>
  <c r="E23" i="1"/>
  <c r="F23" i="1" s="1"/>
  <c r="C41" i="1" s="1"/>
  <c r="E19" i="1"/>
  <c r="C40" i="1" s="1"/>
  <c r="E14" i="1"/>
  <c r="C39" i="1" s="1"/>
  <c r="J7" i="1"/>
  <c r="J6" i="1"/>
  <c r="F33" i="1" l="1"/>
  <c r="C34" i="1"/>
  <c r="D34" i="1" s="1"/>
  <c r="F34" i="1" s="1"/>
  <c r="C32" i="1"/>
  <c r="C35" i="1" l="1"/>
  <c r="D32" i="1"/>
  <c r="F32" i="1" l="1"/>
  <c r="D35" i="1"/>
  <c r="F35" i="1" l="1"/>
  <c r="E10" i="1" s="1"/>
  <c r="J8" i="1"/>
  <c r="J10" i="1" s="1"/>
  <c r="G10" i="1" s="1"/>
  <c r="C38" i="1" s="1"/>
  <c r="C43" i="1" s="1"/>
</calcChain>
</file>

<file path=xl/sharedStrings.xml><?xml version="1.0" encoding="utf-8"?>
<sst xmlns="http://schemas.openxmlformats.org/spreadsheetml/2006/main" count="76" uniqueCount="64">
  <si>
    <t>ELECTRIC</t>
  </si>
  <si>
    <t>RESIDENTIAL UTILITY BILL CALCULATION</t>
  </si>
  <si>
    <t>RATE</t>
  </si>
  <si>
    <t>TAX</t>
  </si>
  <si>
    <t>TOTAL</t>
  </si>
  <si>
    <t>WATER</t>
  </si>
  <si>
    <t>SEWER</t>
  </si>
  <si>
    <t>KWH READ</t>
  </si>
  <si>
    <t xml:space="preserve">TOTAL </t>
  </si>
  <si>
    <t>RFS</t>
  </si>
  <si>
    <t>POWER COST</t>
  </si>
  <si>
    <t>ADJUSTMENT*</t>
  </si>
  <si>
    <t>READ PER 1,000**</t>
  </si>
  <si>
    <t xml:space="preserve">Number of days in service period </t>
  </si>
  <si>
    <t>KWH TAX CALCULATION</t>
  </si>
  <si>
    <t>First 67 KWH</t>
  </si>
  <si>
    <t>Next 433 KWH</t>
  </si>
  <si>
    <t xml:space="preserve">After 500 KWH </t>
  </si>
  <si>
    <t>My Bill</t>
  </si>
  <si>
    <t>Total Tax</t>
  </si>
  <si>
    <t>Calculations below are automotic, no need to update this table</t>
  </si>
  <si>
    <t>READ PER 1,000 Gallons</t>
  </si>
  <si>
    <t>Formulas for Total</t>
  </si>
  <si>
    <t>KWH Rate</t>
  </si>
  <si>
    <t>PCA</t>
  </si>
  <si>
    <t>Tax</t>
  </si>
  <si>
    <t>Days</t>
  </si>
  <si>
    <t xml:space="preserve">TOTAL DAILY KWH </t>
  </si>
  <si>
    <t>DAILY KWH RATE</t>
  </si>
  <si>
    <t>GARBAGE</t>
  </si>
  <si>
    <t>TIER COST</t>
  </si>
  <si>
    <t>FUEL SURCHARGE*</t>
  </si>
  <si>
    <t>MY TIER</t>
  </si>
  <si>
    <t>Cost</t>
  </si>
  <si>
    <t>AMOUNT</t>
  </si>
  <si>
    <t>SURCHARGE</t>
  </si>
  <si>
    <t>TOTAL UTILITY BILL BREAKDOWN</t>
  </si>
  <si>
    <t>TOTAL***</t>
  </si>
  <si>
    <t xml:space="preserve">*** TOTAL COULD VARY SLIGHLTY DUE TO ROUNDING </t>
  </si>
  <si>
    <t xml:space="preserve">MONTH/YEAR BEING CALCULATED </t>
  </si>
  <si>
    <t>* Varies each month - see page 2 for monthly rates</t>
  </si>
  <si>
    <t>MONTHLY FIGURES USED FOR UTILITY BILL CALCULATIONS</t>
  </si>
  <si>
    <t>MONTH</t>
  </si>
  <si>
    <t xml:space="preserve">JANUARY 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</si>
  <si>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</si>
  <si>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</si>
  <si>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</si>
  <si>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</si>
  <si>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</si>
  <si>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</si>
  <si>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</si>
  <si>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</si>
  <si>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</si>
  <si>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</si>
  <si>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</si>
  <si>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FUEL SURCHARGE</t>
  </si>
  <si>
    <t xml:space="preserve">SEE TABLE IN BLUE BELOW </t>
  </si>
  <si>
    <t>** Based on water reading and will calculate automatically</t>
  </si>
  <si>
    <t>POWER COST ADJUSTMENT</t>
  </si>
  <si>
    <t xml:space="preserve">DAYS IN SERVICE PERIOD </t>
  </si>
  <si>
    <t>STORMWATER</t>
  </si>
  <si>
    <t>Tiers****</t>
  </si>
  <si>
    <t>****RATES CHANGED 11-1-23</t>
  </si>
  <si>
    <t>**Water and Sewer Rates changed 1/1/24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</si>
</sst>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Verdana"/>
    </font>
  </fonts>
  <fills count="1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20">
    <xf numFmtId="0" fontId="0" fillId="0" borderId="0" xfId="0"/>
    <xf numFmtId="0" fontId="0" fillId="0" borderId="1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2" borderId="1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4" borderId="3" xfId="0" applyFill="1" applyBorder="1"/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/>
    <xf numFmtId="0" fontId="0" fillId="4" borderId="7" xfId="0" applyFill="1" applyBorder="1" applyAlignment="1">
      <alignment horizontal="center"/>
    </xf>
    <xf numFmtId="0" fontId="0" fillId="4" borderId="8" xfId="0" applyFill="1" applyBorder="1"/>
    <xf numFmtId="44" fontId="0" fillId="4" borderId="9" xfId="1" applyFont="1" applyFill="1" applyBorder="1" applyAlignment="1">
      <alignment horizontal="center"/>
    </xf>
    <xf numFmtId="44" fontId="0" fillId="4" borderId="10" xfId="1" applyFont="1" applyFill="1" applyBorder="1" applyAlignment="1">
      <alignment horizontal="center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0" xfId="0" applyFill="1" applyBorder="1"/>
    <xf numFmtId="0" fontId="0" fillId="2" borderId="7" xfId="0" applyFill="1" applyBorder="1"/>
    <xf numFmtId="0" fontId="0" fillId="2" borderId="11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 applyAlignment="1">
      <alignment horizontal="center"/>
    </xf>
    <xf numFmtId="44" fontId="0" fillId="2" borderId="9" xfId="1" applyFont="1" applyFill="1" applyBorder="1" applyAlignment="1">
      <alignment horizontal="center"/>
    </xf>
    <xf numFmtId="0" fontId="0" fillId="3" borderId="3" xfId="0" applyFill="1" applyBorder="1"/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/>
    <xf numFmtId="0" fontId="0" fillId="3" borderId="7" xfId="0" applyFill="1" applyBorder="1" applyAlignment="1">
      <alignment horizontal="center"/>
    </xf>
    <xf numFmtId="0" fontId="0" fillId="3" borderId="8" xfId="0" applyFill="1" applyBorder="1"/>
    <xf numFmtId="44" fontId="0" fillId="3" borderId="9" xfId="1" applyFont="1" applyFill="1" applyBorder="1" applyAlignment="1">
      <alignment horizontal="center"/>
    </xf>
    <xf numFmtId="44" fontId="0" fillId="3" borderId="10" xfId="1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5" fillId="0" borderId="12" xfId="0" applyFont="1" applyFill="1" applyBorder="1"/>
    <xf numFmtId="0" fontId="0" fillId="0" borderId="14" xfId="0" applyBorder="1"/>
    <xf numFmtId="0" fontId="2" fillId="0" borderId="16" xfId="0" applyFont="1" applyBorder="1" applyAlignment="1">
      <alignment horizontal="right"/>
    </xf>
    <xf numFmtId="0" fontId="6" fillId="0" borderId="16" xfId="0" applyFont="1" applyFill="1" applyBorder="1"/>
    <xf numFmtId="0" fontId="0" fillId="5" borderId="1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44" fontId="0" fillId="2" borderId="10" xfId="0" applyNumberFormat="1" applyFill="1" applyBorder="1" applyAlignment="1">
      <alignment horizontal="center"/>
    </xf>
    <xf numFmtId="164" fontId="5" fillId="0" borderId="13" xfId="0" applyNumberFormat="1" applyFont="1" applyFill="1" applyBorder="1"/>
    <xf numFmtId="164" fontId="5" fillId="0" borderId="19" xfId="0" applyNumberFormat="1" applyFont="1" applyFill="1" applyBorder="1"/>
    <xf numFmtId="0" fontId="0" fillId="0" borderId="21" xfId="0" applyBorder="1" applyAlignment="1">
      <alignment horizontal="center"/>
    </xf>
    <xf numFmtId="0" fontId="0" fillId="0" borderId="20" xfId="0" applyBorder="1"/>
    <xf numFmtId="0" fontId="0" fillId="0" borderId="21" xfId="0" applyBorder="1"/>
    <xf numFmtId="0" fontId="0" fillId="0" borderId="8" xfId="0" applyFont="1" applyBorder="1" applyAlignment="1">
      <alignment horizontal="right"/>
    </xf>
    <xf numFmtId="0" fontId="0" fillId="0" borderId="9" xfId="0" applyFont="1" applyBorder="1" applyAlignment="1">
      <alignment horizontal="right"/>
    </xf>
    <xf numFmtId="0" fontId="2" fillId="0" borderId="8" xfId="0" applyFont="1" applyBorder="1" applyAlignment="1"/>
    <xf numFmtId="0" fontId="2" fillId="0" borderId="9" xfId="0" applyFont="1" applyBorder="1" applyAlignment="1"/>
    <xf numFmtId="0" fontId="2" fillId="0" borderId="10" xfId="0" applyFont="1" applyBorder="1" applyAlignment="1"/>
    <xf numFmtId="0" fontId="0" fillId="6" borderId="12" xfId="0" applyFill="1" applyBorder="1"/>
    <xf numFmtId="0" fontId="0" fillId="6" borderId="15" xfId="0" applyFill="1" applyBorder="1"/>
    <xf numFmtId="0" fontId="0" fillId="0" borderId="9" xfId="0" applyBorder="1"/>
    <xf numFmtId="0" fontId="0" fillId="7" borderId="3" xfId="0" applyFill="1" applyBorder="1"/>
    <xf numFmtId="0" fontId="0" fillId="7" borderId="4" xfId="0" applyFill="1" applyBorder="1"/>
    <xf numFmtId="0" fontId="0" fillId="7" borderId="5" xfId="0" applyFill="1" applyBorder="1"/>
    <xf numFmtId="0" fontId="0" fillId="7" borderId="6" xfId="0" applyFill="1" applyBorder="1"/>
    <xf numFmtId="0" fontId="0" fillId="7" borderId="1" xfId="0" applyFill="1" applyBorder="1" applyAlignment="1">
      <alignment horizontal="center"/>
    </xf>
    <xf numFmtId="0" fontId="0" fillId="7" borderId="7" xfId="0" applyFill="1" applyBorder="1"/>
    <xf numFmtId="0" fontId="0" fillId="7" borderId="8" xfId="0" applyFill="1" applyBorder="1"/>
    <xf numFmtId="0" fontId="0" fillId="7" borderId="10" xfId="0" applyFill="1" applyBorder="1"/>
    <xf numFmtId="44" fontId="0" fillId="5" borderId="9" xfId="0" applyNumberFormat="1" applyFill="1" applyBorder="1"/>
    <xf numFmtId="0" fontId="0" fillId="7" borderId="12" xfId="0" applyFill="1" applyBorder="1" applyAlignment="1">
      <alignment horizontal="center"/>
    </xf>
    <xf numFmtId="0" fontId="0" fillId="7" borderId="12" xfId="0" applyFill="1" applyBorder="1"/>
    <xf numFmtId="44" fontId="0" fillId="7" borderId="12" xfId="1" applyFont="1" applyFill="1" applyBorder="1"/>
    <xf numFmtId="0" fontId="0" fillId="2" borderId="17" xfId="0" applyFill="1" applyBorder="1"/>
    <xf numFmtId="0" fontId="0" fillId="2" borderId="18" xfId="0" applyFill="1" applyBorder="1"/>
    <xf numFmtId="44" fontId="0" fillId="2" borderId="5" xfId="0" applyNumberFormat="1" applyFill="1" applyBorder="1"/>
    <xf numFmtId="44" fontId="0" fillId="2" borderId="10" xfId="0" applyNumberFormat="1" applyFill="1" applyBorder="1"/>
    <xf numFmtId="44" fontId="0" fillId="7" borderId="9" xfId="0" applyNumberFormat="1" applyFill="1" applyBorder="1"/>
    <xf numFmtId="9" fontId="0" fillId="5" borderId="9" xfId="2" applyFont="1" applyFill="1" applyBorder="1"/>
    <xf numFmtId="0" fontId="0" fillId="7" borderId="4" xfId="0" applyFill="1" applyBorder="1" applyAlignment="1">
      <alignment horizontal="center"/>
    </xf>
    <xf numFmtId="0" fontId="3" fillId="8" borderId="6" xfId="0" applyFont="1" applyFill="1" applyBorder="1" applyAlignment="1"/>
    <xf numFmtId="44" fontId="0" fillId="8" borderId="7" xfId="0" applyNumberFormat="1" applyFill="1" applyBorder="1"/>
    <xf numFmtId="0" fontId="0" fillId="8" borderId="6" xfId="0" applyFill="1" applyBorder="1"/>
    <xf numFmtId="0" fontId="0" fillId="8" borderId="17" xfId="0" applyFill="1" applyBorder="1"/>
    <xf numFmtId="44" fontId="0" fillId="8" borderId="18" xfId="0" applyNumberFormat="1" applyFill="1" applyBorder="1"/>
    <xf numFmtId="0" fontId="4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7" fillId="0" borderId="6" xfId="0" applyFont="1" applyBorder="1" applyAlignment="1"/>
    <xf numFmtId="0" fontId="0" fillId="8" borderId="9" xfId="0" applyFill="1" applyBorder="1"/>
    <xf numFmtId="44" fontId="0" fillId="2" borderId="7" xfId="1" applyFont="1" applyFill="1" applyBorder="1"/>
    <xf numFmtId="0" fontId="0" fillId="0" borderId="0" xfId="0" applyFill="1" applyBorder="1"/>
    <xf numFmtId="44" fontId="0" fillId="0" borderId="0" xfId="1" applyFont="1" applyFill="1" applyBorder="1"/>
    <xf numFmtId="0" fontId="9" fillId="0" borderId="0" xfId="0" applyFont="1" applyAlignment="1">
      <alignment horizontal="center"/>
    </xf>
    <xf numFmtId="0" fontId="2" fillId="0" borderId="0" xfId="0" applyFont="1" applyBorder="1"/>
    <xf numFmtId="0" fontId="0" fillId="9" borderId="12" xfId="0" applyFill="1" applyBorder="1"/>
    <xf numFmtId="0" fontId="0" fillId="10" borderId="12" xfId="0" applyFill="1" applyBorder="1"/>
    <xf numFmtId="0" fontId="2" fillId="9" borderId="12" xfId="0" applyFont="1" applyFill="1" applyBorder="1" applyAlignment="1">
      <alignment horizontal="left"/>
    </xf>
    <xf numFmtId="0" fontId="2" fillId="11" borderId="12" xfId="0" applyFont="1" applyFill="1" applyBorder="1" applyAlignment="1">
      <alignment horizontal="center"/>
    </xf>
    <xf numFmtId="0" fontId="2" fillId="12" borderId="12" xfId="0" applyFont="1" applyFill="1" applyBorder="1" applyAlignment="1">
      <alignment horizontal="center"/>
    </xf>
    <xf numFmtId="0" fontId="0" fillId="12" borderId="12" xfId="0" applyFill="1" applyBorder="1"/>
    <xf numFmtId="0" fontId="2" fillId="10" borderId="12" xfId="0" applyFont="1" applyFill="1" applyBorder="1" applyAlignment="1">
      <alignment horizontal="center"/>
    </xf>
    <xf numFmtId="10" fontId="0" fillId="11" borderId="12" xfId="0" applyNumberFormat="1" applyFill="1" applyBorder="1"/>
    <xf numFmtId="0" fontId="2" fillId="5" borderId="9" xfId="0" applyFont="1" applyFill="1" applyBorder="1" applyAlignment="1">
      <alignment horizontal="center"/>
    </xf>
    <xf numFmtId="10" fontId="0" fillId="11" borderId="12" xfId="2" applyNumberFormat="1" applyFont="1" applyFill="1" applyBorder="1"/>
    <xf numFmtId="10" fontId="5" fillId="11" borderId="12" xfId="3" applyNumberFormat="1" applyFont="1" applyFill="1" applyBorder="1"/>
    <xf numFmtId="0" fontId="0" fillId="8" borderId="3" xfId="0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0"/>
  <tableStyles count="0" defaultTableStyle="TableStyleMedium2"/>
  <colors>
    <mruColors>
      <color rgb="FFCC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371475</xdr:colOff>
      <xdr:row>25</xdr:row>
      <xdr:rowOff>0</xdr:rowOff>
    </xdr:from>
    <xdr:ext cx="65" cy="172227"/>
    <xdr:sp macro="" textlink="">
      <xdr:nvSpPr>
        <xdr:cNvPr id="2" name="TextBox 1"/>
        <xdr:cNvSpPr txBox="1"/>
      </xdr:nvSpPr>
      <xdr:spPr>
        <a:xfrm>
          <a:off x="8582025" y="46624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1</xdr:col>
      <xdr:colOff>714375</xdr:colOff>
      <xdr:row>23</xdr:row>
      <xdr:rowOff>9525</xdr:rowOff>
    </xdr:from>
    <xdr:to>
      <xdr:col>1</xdr:col>
      <xdr:colOff>714375</xdr:colOff>
      <xdr:row>23</xdr:row>
      <xdr:rowOff>152400</xdr:rowOff>
    </xdr:to>
    <xdr:cxnSp macro="">
      <xdr:nvCxnSpPr>
        <xdr:cNvPr id="4" name="Straight Connector 3"/>
        <xdr:cNvCxnSpPr/>
      </xdr:nvCxnSpPr>
      <xdr:spPr>
        <a:xfrm>
          <a:off x="1743075" y="4714875"/>
          <a:ext cx="0" cy="1428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714375</xdr:colOff>
      <xdr:row>23</xdr:row>
      <xdr:rowOff>114300</xdr:rowOff>
    </xdr:from>
    <xdr:to>
      <xdr:col>7</xdr:col>
      <xdr:colOff>161925</xdr:colOff>
      <xdr:row>23</xdr:row>
      <xdr:rowOff>142875</xdr:rowOff>
    </xdr:to>
    <xdr:cxnSp macro="">
      <xdr:nvCxnSpPr>
        <xdr:cNvPr id="6" name="Straight Arrow Connector 5"/>
        <xdr:cNvCxnSpPr/>
      </xdr:nvCxnSpPr>
      <xdr:spPr>
        <a:xfrm flipV="1">
          <a:off x="1743075" y="4819650"/>
          <a:ext cx="5229225" cy="28575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pageSetUpPr fitToPage="1"/>
  </sheetPr>
  <dimension ref="A1:K65"/>
  <sheetViews>
    <sheetView tabSelected="1" workbookViewId="0">
      <selection activeCell="C6" sqref="C6"/>
    </sheetView>
  </sheetViews>
  <sheetFormatPr defaultColWidth="8.85546875" defaultRowHeight="15" x14ac:dyDescent="0.25"/>
  <cols>
    <col min="1" max="1" width="15.42578125" customWidth="1"/>
    <col min="2" max="2" width="24.7109375" customWidth="1"/>
    <col min="3" max="3" width="24" customWidth="1"/>
    <col min="4" max="4" width="25.85546875" customWidth="1"/>
    <col min="5" max="5" width="11.42578125" bestFit="1" customWidth="1"/>
    <col min="6" max="6" width="11.42578125" customWidth="1"/>
    <col min="7" max="7" width="12.85546875" customWidth="1"/>
    <col min="8" max="8" width="15" customWidth="1"/>
    <col min="9" max="9" width="36.5703125" bestFit="1" customWidth="1"/>
    <col min="10" max="10" width="14.28515625" customWidth="1"/>
    <col min="11" max="11" width="14.140625" customWidth="1"/>
  </cols>
  <sheetData>
    <row r="1" spans="1:10" ht="21" x14ac:dyDescent="0.35">
      <c r="A1" s="114" t="s">
        <v>1</v>
      </c>
      <c r="B1" s="115"/>
      <c r="C1" s="115"/>
      <c r="D1" s="115"/>
      <c r="E1" s="115"/>
      <c r="F1" s="115"/>
      <c r="G1" s="116"/>
    </row>
    <row r="2" spans="1:10" ht="21" x14ac:dyDescent="0.35">
      <c r="A2" s="87"/>
      <c r="B2" s="88"/>
      <c r="C2" s="88"/>
      <c r="D2" s="88"/>
      <c r="E2" s="88"/>
      <c r="F2" s="88"/>
      <c r="G2" s="89"/>
    </row>
    <row r="3" spans="1:10" ht="20.25" customHeight="1" x14ac:dyDescent="0.25">
      <c r="A3" s="45" t="s">
        <v>39</v>
      </c>
      <c r="B3" s="3"/>
      <c r="C3" s="1"/>
      <c r="D3" s="1">
        <v>2024</v>
      </c>
      <c r="E3" s="1"/>
      <c r="F3" s="3"/>
      <c r="G3" s="46"/>
    </row>
    <row r="4" spans="1:10" ht="15.75" thickBot="1" x14ac:dyDescent="0.3">
      <c r="A4" s="45"/>
      <c r="B4" s="3"/>
      <c r="C4" s="3"/>
      <c r="D4" s="3"/>
      <c r="E4" s="3"/>
      <c r="F4" s="3"/>
      <c r="G4" s="46"/>
    </row>
    <row r="5" spans="1:10" ht="15.75" thickBot="1" x14ac:dyDescent="0.3">
      <c r="A5" s="18" t="s">
        <v>0</v>
      </c>
      <c r="B5" s="19"/>
      <c r="C5" s="19"/>
      <c r="D5" s="19"/>
      <c r="E5" s="19"/>
      <c r="F5" s="19"/>
      <c r="G5" s="20"/>
      <c r="I5" s="75" t="s">
        <v>22</v>
      </c>
      <c r="J5" s="76"/>
    </row>
    <row r="6" spans="1:10" x14ac:dyDescent="0.25">
      <c r="A6" s="21" t="s">
        <v>13</v>
      </c>
      <c r="B6" s="22"/>
      <c r="C6" s="43">
        <v>29</v>
      </c>
      <c r="D6" s="22" t="s">
        <v>56</v>
      </c>
      <c r="E6" s="22"/>
      <c r="F6" s="22"/>
      <c r="G6" s="23"/>
      <c r="I6" s="18" t="s">
        <v>23</v>
      </c>
      <c r="J6" s="77">
        <f>B10*C10</f>
        <v>0</v>
      </c>
    </row>
    <row r="7" spans="1:10" x14ac:dyDescent="0.25">
      <c r="A7" s="21"/>
      <c r="B7" s="22"/>
      <c r="C7" s="22"/>
      <c r="D7" s="22"/>
      <c r="E7" s="22"/>
      <c r="F7" s="22"/>
      <c r="G7" s="23"/>
      <c r="I7" s="21" t="s">
        <v>24</v>
      </c>
      <c r="J7" s="93">
        <f>+D10*B10</f>
        <v>0</v>
      </c>
    </row>
    <row r="8" spans="1:10" x14ac:dyDescent="0.25">
      <c r="A8" s="21"/>
      <c r="B8" s="22"/>
      <c r="C8" s="22"/>
      <c r="D8" s="5" t="s">
        <v>10</v>
      </c>
      <c r="E8" s="22"/>
      <c r="F8" s="22"/>
      <c r="G8" s="23"/>
      <c r="I8" s="21" t="s">
        <v>25</v>
      </c>
      <c r="J8" s="93">
        <f>F32</f>
        <v>0</v>
      </c>
    </row>
    <row r="9" spans="1:10" ht="15.75" thickBot="1" x14ac:dyDescent="0.3">
      <c r="A9" s="21"/>
      <c r="B9" s="5" t="s">
        <v>7</v>
      </c>
      <c r="C9" s="4" t="s">
        <v>2</v>
      </c>
      <c r="D9" s="4" t="s">
        <v>11</v>
      </c>
      <c r="E9" s="4" t="s">
        <v>3</v>
      </c>
      <c r="F9" s="4" t="s">
        <v>9</v>
      </c>
      <c r="G9" s="24" t="s">
        <v>4</v>
      </c>
      <c r="I9" s="25" t="s">
        <v>9</v>
      </c>
      <c r="J9" s="78">
        <v>15</v>
      </c>
    </row>
    <row r="10" spans="1:10" ht="15.75" thickBot="1" x14ac:dyDescent="0.3">
      <c r="A10" s="25"/>
      <c r="B10" s="36">
        <v>0</v>
      </c>
      <c r="C10" s="27">
        <v>0.11</v>
      </c>
      <c r="D10" s="44">
        <v>2.1399999999999999E-2</v>
      </c>
      <c r="E10" s="26">
        <f>F35</f>
        <v>0</v>
      </c>
      <c r="F10" s="27">
        <v>15</v>
      </c>
      <c r="G10" s="49">
        <f>J10</f>
        <v>15</v>
      </c>
      <c r="I10" s="25"/>
      <c r="J10" s="78">
        <f>SUM(J6:J9)</f>
        <v>15</v>
      </c>
    </row>
    <row r="11" spans="1:10" ht="15.75" thickBot="1" x14ac:dyDescent="0.3">
      <c r="A11" s="45"/>
      <c r="B11" s="2"/>
      <c r="C11" s="2"/>
      <c r="D11" s="2"/>
      <c r="E11" s="2"/>
      <c r="F11" s="2"/>
      <c r="G11" s="90"/>
    </row>
    <row r="12" spans="1:10" x14ac:dyDescent="0.25">
      <c r="A12" s="28" t="s">
        <v>5</v>
      </c>
      <c r="B12" s="29"/>
      <c r="C12" s="29"/>
      <c r="D12" s="29"/>
      <c r="E12" s="29"/>
      <c r="F12" s="29"/>
      <c r="G12" s="30"/>
      <c r="I12" s="22"/>
    </row>
    <row r="13" spans="1:10" ht="15.75" thickBot="1" x14ac:dyDescent="0.3">
      <c r="A13" s="31"/>
      <c r="B13" s="9" t="s">
        <v>21</v>
      </c>
      <c r="C13" s="8" t="s">
        <v>2</v>
      </c>
      <c r="D13" s="8" t="s">
        <v>9</v>
      </c>
      <c r="E13" s="8" t="s">
        <v>4</v>
      </c>
      <c r="F13" s="9"/>
      <c r="G13" s="32"/>
    </row>
    <row r="14" spans="1:10" ht="15.75" thickBot="1" x14ac:dyDescent="0.3">
      <c r="A14" s="33"/>
      <c r="B14" s="36">
        <v>0</v>
      </c>
      <c r="C14" s="34">
        <v>15.47</v>
      </c>
      <c r="D14" s="34">
        <v>7.93</v>
      </c>
      <c r="E14" s="34">
        <f>(B14*C14)+D14</f>
        <v>7.93</v>
      </c>
      <c r="F14" s="34"/>
      <c r="G14" s="35"/>
    </row>
    <row r="15" spans="1:10" x14ac:dyDescent="0.25">
      <c r="A15" s="45"/>
      <c r="B15" s="2"/>
      <c r="C15" s="2"/>
      <c r="D15" s="2"/>
      <c r="E15" s="2"/>
      <c r="F15" s="2"/>
      <c r="G15" s="90"/>
    </row>
    <row r="16" spans="1:10" ht="15.75" thickBot="1" x14ac:dyDescent="0.3">
      <c r="A16" s="45"/>
      <c r="B16" s="2"/>
      <c r="C16" s="2"/>
      <c r="D16" s="2"/>
      <c r="E16" s="2"/>
      <c r="F16" s="2"/>
      <c r="G16" s="90"/>
    </row>
    <row r="17" spans="1:10" x14ac:dyDescent="0.25">
      <c r="A17" s="10" t="s">
        <v>6</v>
      </c>
      <c r="B17" s="11"/>
      <c r="C17" s="11"/>
      <c r="D17" s="11"/>
      <c r="E17" s="11"/>
      <c r="F17" s="11"/>
      <c r="G17" s="12"/>
    </row>
    <row r="18" spans="1:10" x14ac:dyDescent="0.25">
      <c r="A18" s="13"/>
      <c r="B18" s="6" t="s">
        <v>12</v>
      </c>
      <c r="C18" s="6" t="s">
        <v>2</v>
      </c>
      <c r="D18" s="6" t="s">
        <v>9</v>
      </c>
      <c r="E18" s="6" t="s">
        <v>8</v>
      </c>
      <c r="F18" s="7"/>
      <c r="G18" s="14"/>
    </row>
    <row r="19" spans="1:10" ht="15.75" thickBot="1" x14ac:dyDescent="0.3">
      <c r="A19" s="15"/>
      <c r="B19" s="106">
        <v>0</v>
      </c>
      <c r="C19" s="16">
        <v>11.32</v>
      </c>
      <c r="D19" s="16">
        <v>13.01</v>
      </c>
      <c r="E19" s="16">
        <f>(B19*C19)+D19</f>
        <v>13.01</v>
      </c>
      <c r="F19" s="16"/>
      <c r="G19" s="17"/>
    </row>
    <row r="20" spans="1:10" ht="15.75" thickBot="1" x14ac:dyDescent="0.3">
      <c r="A20" s="45"/>
      <c r="B20" s="3"/>
      <c r="C20" s="3"/>
      <c r="D20" s="3"/>
      <c r="E20" s="3"/>
      <c r="F20" s="3"/>
      <c r="G20" s="46"/>
    </row>
    <row r="21" spans="1:10" x14ac:dyDescent="0.25">
      <c r="A21" s="63" t="s">
        <v>29</v>
      </c>
      <c r="B21" s="64"/>
      <c r="C21" s="64"/>
      <c r="D21" s="64"/>
      <c r="E21" s="81" t="s">
        <v>35</v>
      </c>
      <c r="F21" s="64"/>
      <c r="G21" s="65"/>
      <c r="I21" s="72" t="s">
        <v>61</v>
      </c>
      <c r="J21" s="72" t="s">
        <v>33</v>
      </c>
    </row>
    <row r="22" spans="1:10" x14ac:dyDescent="0.25">
      <c r="A22" s="66"/>
      <c r="B22" s="67" t="s">
        <v>32</v>
      </c>
      <c r="C22" s="67" t="s">
        <v>30</v>
      </c>
      <c r="D22" s="67" t="s">
        <v>31</v>
      </c>
      <c r="E22" s="67" t="s">
        <v>34</v>
      </c>
      <c r="F22" s="67" t="s">
        <v>4</v>
      </c>
      <c r="G22" s="68"/>
      <c r="I22" s="73">
        <v>1</v>
      </c>
      <c r="J22" s="74">
        <v>17.86</v>
      </c>
    </row>
    <row r="23" spans="1:10" ht="15.75" thickBot="1" x14ac:dyDescent="0.3">
      <c r="A23" s="69"/>
      <c r="B23" s="44"/>
      <c r="C23" s="71"/>
      <c r="D23" s="80"/>
      <c r="E23" s="79">
        <f>C23*D23</f>
        <v>0</v>
      </c>
      <c r="F23" s="79">
        <f>C23+E23</f>
        <v>0</v>
      </c>
      <c r="G23" s="70"/>
      <c r="I23" s="73">
        <v>2</v>
      </c>
      <c r="J23" s="74">
        <v>19.48</v>
      </c>
    </row>
    <row r="24" spans="1:10" x14ac:dyDescent="0.25">
      <c r="A24" s="45"/>
      <c r="B24" s="3"/>
      <c r="C24" s="3"/>
      <c r="D24" s="3"/>
      <c r="E24" s="3"/>
      <c r="F24" s="3"/>
      <c r="G24" s="46"/>
      <c r="I24" s="73">
        <v>3</v>
      </c>
      <c r="J24" s="74">
        <v>21.12</v>
      </c>
    </row>
    <row r="25" spans="1:10" x14ac:dyDescent="0.25">
      <c r="A25" s="45"/>
      <c r="B25" s="3" t="s">
        <v>40</v>
      </c>
      <c r="C25" s="3"/>
      <c r="D25" s="3"/>
      <c r="E25" s="3"/>
      <c r="F25" s="3"/>
      <c r="G25" s="46"/>
      <c r="I25" s="73">
        <v>4</v>
      </c>
      <c r="J25" s="74">
        <v>45.18</v>
      </c>
    </row>
    <row r="26" spans="1:10" x14ac:dyDescent="0.25">
      <c r="A26" s="45"/>
      <c r="B26" s="3"/>
      <c r="C26" s="3"/>
      <c r="D26" s="3"/>
      <c r="E26" s="3"/>
      <c r="F26" s="3"/>
      <c r="G26" s="46"/>
      <c r="I26" t="s">
        <v>62</v>
      </c>
    </row>
    <row r="27" spans="1:10" x14ac:dyDescent="0.25">
      <c r="A27" s="45"/>
      <c r="B27" s="3" t="s">
        <v>57</v>
      </c>
      <c r="C27" s="3"/>
      <c r="D27" s="3"/>
      <c r="E27" t="s">
        <v>63</v>
      </c>
      <c r="F27" s="3"/>
      <c r="G27" s="46"/>
    </row>
    <row r="28" spans="1:10" ht="15.75" thickBot="1" x14ac:dyDescent="0.3">
      <c r="A28" s="45"/>
      <c r="B28" s="3"/>
      <c r="C28" s="3"/>
      <c r="D28" s="3"/>
      <c r="E28" s="3"/>
      <c r="F28" s="3"/>
      <c r="G28" s="46"/>
    </row>
    <row r="29" spans="1:10" ht="15.75" thickBot="1" x14ac:dyDescent="0.3">
      <c r="A29" s="111" t="s">
        <v>20</v>
      </c>
      <c r="B29" s="112"/>
      <c r="C29" s="112"/>
      <c r="D29" s="112"/>
      <c r="E29" s="112"/>
      <c r="F29" s="113"/>
      <c r="G29" s="46"/>
      <c r="H29" s="3"/>
    </row>
    <row r="30" spans="1:10" ht="15.75" thickBot="1" x14ac:dyDescent="0.3">
      <c r="A30" s="55"/>
      <c r="B30" s="56" t="s">
        <v>28</v>
      </c>
      <c r="C30" s="57">
        <f>B10/C6</f>
        <v>0</v>
      </c>
      <c r="D30" s="58"/>
      <c r="E30" s="58"/>
      <c r="F30" s="59"/>
      <c r="G30" s="46"/>
    </row>
    <row r="31" spans="1:10" x14ac:dyDescent="0.25">
      <c r="A31" s="118" t="s">
        <v>14</v>
      </c>
      <c r="B31" s="119"/>
      <c r="C31" s="52" t="s">
        <v>18</v>
      </c>
      <c r="D31" s="53" t="s">
        <v>25</v>
      </c>
      <c r="E31" s="54" t="s">
        <v>26</v>
      </c>
      <c r="F31" s="54" t="s">
        <v>19</v>
      </c>
      <c r="G31" s="46"/>
    </row>
    <row r="32" spans="1:10" x14ac:dyDescent="0.25">
      <c r="A32" s="40" t="s">
        <v>15</v>
      </c>
      <c r="B32" s="38">
        <v>4.6499999999999996E-3</v>
      </c>
      <c r="C32" s="39">
        <f>IF(C30&lt;=67,C30,67)</f>
        <v>0</v>
      </c>
      <c r="D32" s="50">
        <f>B32*C32</f>
        <v>0</v>
      </c>
      <c r="E32" s="37">
        <f>C6</f>
        <v>29</v>
      </c>
      <c r="F32" s="37">
        <f>D32*E32</f>
        <v>0</v>
      </c>
      <c r="G32" s="46"/>
    </row>
    <row r="33" spans="1:7" x14ac:dyDescent="0.25">
      <c r="A33" s="40" t="s">
        <v>16</v>
      </c>
      <c r="B33" s="38">
        <v>4.1900000000000001E-3</v>
      </c>
      <c r="C33" s="39">
        <f>IF(C30&lt;=67,0,IF(AND(C30&gt;67,C30&lt;=500),C30-67,433))</f>
        <v>0</v>
      </c>
      <c r="D33" s="50">
        <f>B33*C33</f>
        <v>0</v>
      </c>
      <c r="E33" s="37">
        <f>C6</f>
        <v>29</v>
      </c>
      <c r="F33" s="37">
        <f t="shared" ref="F33:F34" si="0">D33*E33</f>
        <v>0</v>
      </c>
      <c r="G33" s="46"/>
    </row>
    <row r="34" spans="1:7" x14ac:dyDescent="0.25">
      <c r="A34" s="40" t="s">
        <v>17</v>
      </c>
      <c r="B34" s="38">
        <v>3.63E-3</v>
      </c>
      <c r="C34" s="39">
        <f>IF(C30&gt;500,C30-500,0)</f>
        <v>0</v>
      </c>
      <c r="D34" s="50">
        <f>B34*C34</f>
        <v>0</v>
      </c>
      <c r="E34" s="37">
        <f>C6</f>
        <v>29</v>
      </c>
      <c r="F34" s="37">
        <f t="shared" si="0"/>
        <v>0</v>
      </c>
      <c r="G34" s="46"/>
    </row>
    <row r="35" spans="1:7" ht="15.75" thickBot="1" x14ac:dyDescent="0.3">
      <c r="A35" s="61"/>
      <c r="B35" s="41" t="s">
        <v>27</v>
      </c>
      <c r="C35" s="42">
        <f>SUM(C32:C34)</f>
        <v>0</v>
      </c>
      <c r="D35" s="51">
        <f>SUM(D32:D34)</f>
        <v>0</v>
      </c>
      <c r="E35" s="60"/>
      <c r="F35" s="37">
        <f>SUM(F32:F34)</f>
        <v>0</v>
      </c>
      <c r="G35" s="46"/>
    </row>
    <row r="36" spans="1:7" ht="15.75" thickBot="1" x14ac:dyDescent="0.3">
      <c r="A36" s="45"/>
      <c r="B36" s="3"/>
      <c r="C36" s="3"/>
      <c r="D36" s="3"/>
      <c r="E36" s="3"/>
      <c r="F36" s="3"/>
      <c r="G36" s="46"/>
    </row>
    <row r="37" spans="1:7" x14ac:dyDescent="0.25">
      <c r="A37" s="45"/>
      <c r="B37" s="109" t="s">
        <v>36</v>
      </c>
      <c r="C37" s="110"/>
      <c r="D37" s="3"/>
      <c r="E37" s="3"/>
      <c r="F37" s="3"/>
      <c r="G37" s="46"/>
    </row>
    <row r="38" spans="1:7" ht="15.75" x14ac:dyDescent="0.25">
      <c r="A38" s="91"/>
      <c r="B38" s="82" t="s">
        <v>0</v>
      </c>
      <c r="C38" s="83">
        <f>G10</f>
        <v>15</v>
      </c>
      <c r="D38" s="3"/>
      <c r="E38" s="3"/>
      <c r="F38" s="3"/>
      <c r="G38" s="46"/>
    </row>
    <row r="39" spans="1:7" x14ac:dyDescent="0.25">
      <c r="A39" s="45"/>
      <c r="B39" s="84" t="s">
        <v>5</v>
      </c>
      <c r="C39" s="83">
        <f>E14</f>
        <v>7.93</v>
      </c>
      <c r="D39" s="3"/>
      <c r="E39" s="3"/>
      <c r="F39" s="3"/>
      <c r="G39" s="46"/>
    </row>
    <row r="40" spans="1:7" x14ac:dyDescent="0.25">
      <c r="A40" s="45"/>
      <c r="B40" s="84" t="s">
        <v>6</v>
      </c>
      <c r="C40" s="83">
        <f>E19</f>
        <v>13.01</v>
      </c>
      <c r="D40" s="3"/>
      <c r="E40" s="3"/>
      <c r="F40" s="3"/>
      <c r="G40" s="46"/>
    </row>
    <row r="41" spans="1:7" x14ac:dyDescent="0.25">
      <c r="A41" s="45"/>
      <c r="B41" s="84" t="s">
        <v>29</v>
      </c>
      <c r="C41" s="83">
        <f>F23</f>
        <v>0</v>
      </c>
      <c r="D41" s="3"/>
      <c r="E41" s="3"/>
      <c r="F41" s="3"/>
      <c r="G41" s="46"/>
    </row>
    <row r="42" spans="1:7" ht="15.75" thickBot="1" x14ac:dyDescent="0.3">
      <c r="A42" s="45"/>
      <c r="B42" s="84" t="s">
        <v>60</v>
      </c>
      <c r="C42" s="83">
        <f>5</f>
        <v>5</v>
      </c>
      <c r="D42" s="3"/>
      <c r="E42" s="3"/>
      <c r="F42" s="3"/>
      <c r="G42" s="46"/>
    </row>
    <row r="43" spans="1:7" ht="15.75" thickBot="1" x14ac:dyDescent="0.3">
      <c r="A43" s="45"/>
      <c r="B43" s="85" t="s">
        <v>37</v>
      </c>
      <c r="C43" s="86">
        <f>SUM(C38:C41)</f>
        <v>35.94</v>
      </c>
      <c r="D43" s="3"/>
      <c r="E43" s="3"/>
      <c r="F43" s="3"/>
      <c r="G43" s="46"/>
    </row>
    <row r="44" spans="1:7" x14ac:dyDescent="0.25">
      <c r="A44" s="45"/>
      <c r="B44" s="3"/>
      <c r="C44" s="3"/>
      <c r="D44" s="3"/>
      <c r="E44" s="3"/>
      <c r="F44" s="3"/>
      <c r="G44" s="46"/>
    </row>
    <row r="45" spans="1:7" ht="15.75" thickBot="1" x14ac:dyDescent="0.3">
      <c r="A45" s="47"/>
      <c r="B45" s="92" t="s">
        <v>38</v>
      </c>
      <c r="C45" s="92"/>
      <c r="D45" s="92"/>
      <c r="E45" s="62"/>
      <c r="F45" s="62"/>
      <c r="G45" s="48"/>
    </row>
    <row r="48" spans="1:7" ht="18.75" x14ac:dyDescent="0.3">
      <c r="A48" s="117" t="s">
        <v>41</v>
      </c>
      <c r="B48" s="117"/>
      <c r="C48" s="117"/>
      <c r="D48" s="117"/>
      <c r="E48" s="117"/>
      <c r="F48" s="117"/>
      <c r="G48" s="117"/>
    </row>
    <row r="49" spans="1:11" ht="18.75" x14ac:dyDescent="0.3">
      <c r="A49" s="96"/>
      <c r="B49" s="96"/>
      <c r="C49" s="96"/>
      <c r="D49" s="96"/>
      <c r="E49" s="96"/>
      <c r="F49" s="96"/>
      <c r="G49" s="96"/>
    </row>
    <row r="50" spans="1:11" ht="18.75" x14ac:dyDescent="0.3">
      <c r="A50" s="96"/>
      <c r="B50" s="96"/>
      <c r="C50" s="96"/>
      <c r="D50" s="96"/>
      <c r="E50" s="96"/>
      <c r="F50" s="96"/>
      <c r="G50" s="96"/>
    </row>
    <row r="51" spans="1:11" ht="18.75" x14ac:dyDescent="0.3">
      <c r="A51" s="117">
        <v>2023</v>
      </c>
      <c r="B51" s="117"/>
      <c r="C51" s="117"/>
      <c r="D51" s="117"/>
      <c r="E51" s="96"/>
      <c r="F51" s="96"/>
    </row>
    <row r="52" spans="1:11" x14ac:dyDescent="0.25">
      <c r="A52" s="100" t="s">
        <v>42</v>
      </c>
      <c r="B52" s="104" t="s">
        <v>58</v>
      </c>
      <c r="C52" s="101" t="s">
        <v>55</v>
      </c>
      <c r="D52" s="102" t="s">
        <v>59</v>
      </c>
      <c r="F52" s="3"/>
      <c r="G52" s="94"/>
      <c r="H52" s="94"/>
    </row>
    <row r="53" spans="1:11" x14ac:dyDescent="0.25">
      <c r="A53" s="98" t="s">
        <v>43</v>
      </c>
      <c r="B53" s="99">
        <v>3.6200000000000003E-2</v>
      </c>
      <c r="C53" s="105">
        <v>0.17710000000000001</v>
      </c>
      <c r="D53" s="103">
        <v>32</v>
      </c>
      <c r="E53">
        <v>2024</v>
      </c>
      <c r="F53" s="94"/>
      <c r="G53" s="94"/>
      <c r="H53" s="94"/>
    </row>
    <row r="54" spans="1:11" x14ac:dyDescent="0.25">
      <c r="A54" s="98" t="s">
        <v>44</v>
      </c>
      <c r="B54" s="99">
        <v>2.5999999999999999E-2</v>
      </c>
      <c r="C54" s="105">
        <v>0.17080000000000001</v>
      </c>
      <c r="D54" s="103">
        <v>30</v>
      </c>
      <c r="E54">
        <v>2024</v>
      </c>
      <c r="F54" s="94"/>
      <c r="G54" s="94"/>
      <c r="H54" s="94"/>
    </row>
    <row r="55" spans="1:11" x14ac:dyDescent="0.25">
      <c r="A55" s="98" t="s">
        <v>45</v>
      </c>
      <c r="B55" s="99">
        <v>2.1399999999999999E-2</v>
      </c>
      <c r="C55" s="105">
        <v>0.18720000000000001</v>
      </c>
      <c r="D55" s="103">
        <v>29</v>
      </c>
      <c r="E55">
        <v>2024</v>
      </c>
      <c r="F55" s="94"/>
      <c r="G55" s="94"/>
      <c r="H55" s="94"/>
      <c r="I55" s="97"/>
    </row>
    <row r="56" spans="1:11" x14ac:dyDescent="0.25">
      <c r="A56" s="98" t="s">
        <v>46</v>
      </c>
      <c r="B56" s="99">
        <v>2.86E-2</v>
      </c>
      <c r="C56" s="105">
        <v>0.18790000000000001</v>
      </c>
      <c r="D56" s="103">
        <v>31</v>
      </c>
      <c r="E56">
        <v>2023</v>
      </c>
      <c r="I56" s="97"/>
    </row>
    <row r="57" spans="1:11" x14ac:dyDescent="0.25">
      <c r="A57" s="98" t="s">
        <v>47</v>
      </c>
      <c r="B57" s="99">
        <v>2.7099999999999999E-2</v>
      </c>
      <c r="C57" s="107">
        <v>0.1885</v>
      </c>
      <c r="D57" s="103">
        <v>31</v>
      </c>
      <c r="E57">
        <v>2023</v>
      </c>
      <c r="G57" s="97"/>
      <c r="I57" s="97"/>
    </row>
    <row r="58" spans="1:11" x14ac:dyDescent="0.25">
      <c r="A58" s="98" t="s">
        <v>48</v>
      </c>
      <c r="B58" s="99">
        <v>3.2399999999999998E-2</v>
      </c>
      <c r="C58" s="105">
        <v>0.17580000000000001</v>
      </c>
      <c r="D58" s="103">
        <v>29</v>
      </c>
      <c r="E58">
        <v>2022</v>
      </c>
      <c r="G58" s="97"/>
    </row>
    <row r="59" spans="1:11" x14ac:dyDescent="0.25">
      <c r="A59" s="98" t="s">
        <v>49</v>
      </c>
      <c r="B59" s="99">
        <v>2.87E-2</v>
      </c>
      <c r="C59" s="105">
        <v>0.17269999999999999</v>
      </c>
      <c r="D59" s="103">
        <v>30</v>
      </c>
      <c r="E59">
        <v>2023</v>
      </c>
      <c r="F59" s="97"/>
      <c r="G59" s="97"/>
      <c r="H59" s="97"/>
      <c r="K59" s="97"/>
    </row>
    <row r="60" spans="1:11" x14ac:dyDescent="0.25">
      <c r="A60" s="98" t="s">
        <v>50</v>
      </c>
      <c r="B60" s="99">
        <v>2.8199999999999999E-2</v>
      </c>
      <c r="C60" s="105">
        <v>0.1777</v>
      </c>
      <c r="D60" s="103">
        <v>31</v>
      </c>
      <c r="E60">
        <v>2023</v>
      </c>
      <c r="F60" s="97"/>
      <c r="G60" s="97"/>
      <c r="H60" s="97"/>
      <c r="K60" s="97"/>
    </row>
    <row r="61" spans="1:11" x14ac:dyDescent="0.25">
      <c r="A61" s="98" t="s">
        <v>51</v>
      </c>
      <c r="B61" s="99">
        <v>2.1700000000000001E-2</v>
      </c>
      <c r="C61" s="105">
        <v>0.21440000000000001</v>
      </c>
      <c r="D61" s="103">
        <v>31</v>
      </c>
      <c r="E61">
        <v>2023</v>
      </c>
      <c r="F61" s="97"/>
      <c r="G61" s="97"/>
      <c r="H61" s="97"/>
      <c r="K61" s="97"/>
    </row>
    <row r="62" spans="1:11" x14ac:dyDescent="0.25">
      <c r="A62" s="98" t="s">
        <v>52</v>
      </c>
      <c r="B62" s="99">
        <v>2.1499999999999998E-2</v>
      </c>
      <c r="C62" s="105">
        <v>0.21759999999999999</v>
      </c>
      <c r="D62" s="103">
        <v>30</v>
      </c>
      <c r="E62">
        <v>2023</v>
      </c>
      <c r="F62" s="95"/>
      <c r="G62" s="94"/>
      <c r="K62" s="3"/>
    </row>
    <row r="63" spans="1:11" x14ac:dyDescent="0.25">
      <c r="A63" s="98" t="s">
        <v>53</v>
      </c>
      <c r="B63" s="99">
        <v>2.4899999999999999E-2</v>
      </c>
      <c r="C63" s="105">
        <v>0.21759999999999999</v>
      </c>
      <c r="D63" s="103">
        <v>31</v>
      </c>
      <c r="E63">
        <v>2023</v>
      </c>
      <c r="F63" s="95"/>
      <c r="G63" s="94"/>
    </row>
    <row r="64" spans="1:11" x14ac:dyDescent="0.25">
      <c r="A64" s="98" t="s">
        <v>54</v>
      </c>
      <c r="B64" s="99">
        <v>3.5299999999999998E-2</v>
      </c>
      <c r="C64" s="108">
        <v>0.1973</v>
      </c>
      <c r="D64" s="103">
        <v>30</v>
      </c>
      <c r="E64">
        <v>2023</v>
      </c>
      <c r="F64" s="95"/>
      <c r="G64" s="94"/>
    </row>
    <row r="65" spans="1:7" ht="18.75" x14ac:dyDescent="0.3">
      <c r="A65" s="96"/>
      <c r="B65" s="96"/>
      <c r="F65" s="94"/>
      <c r="G65" s="94"/>
    </row>
  </sheetData>
  <mergeCells count="6">
    <mergeCell ref="B37:C37"/>
    <mergeCell ref="A29:F29"/>
    <mergeCell ref="A1:G1"/>
    <mergeCell ref="A48:G48"/>
    <mergeCell ref="A51:D51"/>
    <mergeCell ref="A31:B31"/>
  </mergeCells>
  <phoneticPr fontId="10" type="noConversion"/>
  <pageMargins left="0.7" right="0.7" top="0.75" bottom="0.75" header="0.3" footer="0.3"/>
  <headerFooter>
    <oddFooter xml:space="preserve">&amp;RPage &amp;P of 2  </oddFooter>
  </headerFooter>
  <rowBreaks count="1" manualBreakCount="1">
    <brk id="45" max="16383" man="1"/>
  </rowBreaks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Vanzant</dc:creator>
  <cp:lastModifiedBy>Elise Burns, Utility Billing Clerk</cp:lastModifiedBy>
  <cp:lastPrinted>2020-03-31T20:50:34Z</cp:lastPrinted>
  <dcterms:created xsi:type="dcterms:W3CDTF">2017-11-08T14:04:55Z</dcterms:created>
  <dcterms:modified xsi:type="dcterms:W3CDTF">2024-03-22T20:19:15Z</dcterms:modified>
</cp:coreProperties>
</file>